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60" windowWidth="31160" windowHeight="18480" tabRatio="538" activeTab="0"/>
  </bookViews>
  <sheets>
    <sheet name="ModelCalulation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<sst xmlns="http://schemas.openxmlformats.org/spreadsheetml/2006/main" count="29" uniqueCount="23">
  <si>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# constructed negatives</t>
  </si>
  <si>
    <t>P/N</t>
  </si>
  <si>
    <t>-</t>
  </si>
  <si>
    <t>sum</t>
  </si>
  <si>
    <t>s</t>
  </si>
  <si>
    <t>% correct constructed negatives (lower bound)</t>
  </si>
  <si>
    <t>Oprior</t>
  </si>
  <si>
    <t>Oprior given that in same compartment</t>
  </si>
  <si>
    <t>Pprior given that in same compartment</t>
  </si>
  <si>
    <t># constructed negatives that are actually positives</t>
  </si>
  <si>
    <t>% positives that are incorrect constructed negatives</t>
  </si>
  <si>
    <t># positives</t>
  </si>
  <si>
    <t>Pprior</t>
  </si>
  <si>
    <t>Protein pairs with measured localization</t>
  </si>
  <si>
    <t>PPV = s/(s+(1-s)N/P)</t>
  </si>
  <si>
    <t>Cytoplasm</t>
  </si>
  <si>
    <t>Nucleus</t>
  </si>
  <si>
    <t># proteins measured in each compartment</t>
  </si>
  <si>
    <t># correct compartment</t>
  </si>
  <si>
    <t># incorrect compartment</t>
  </si>
  <si>
    <t># correct constructed negatives</t>
  </si>
  <si>
    <t># incorrect constructed negatives</t>
  </si>
  <si>
    <t>Protein pairs with same measured localization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</si>
</sst>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/dd/yyyy"/>
    <numFmt numFmtId="166" formatCode="0.0"/>
    <numFmt numFmtId="167" formatCode="0.00000"/>
    <numFmt numFmtId="168" formatCode="0.0000"/>
    <numFmt numFmtId="169" formatCode="0.000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_);_(* \(#,##0.00000\);_(* &quot;-&quot;?????_);_(@_)"/>
    <numFmt numFmtId="176" formatCode="_(* #,##0.0_);_(* \(#,##0.0\);_(* &quot;-&quot;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9" fontId="0" fillId="0" borderId="0" xfId="21" applyAlignment="1">
      <alignment/>
    </xf>
    <xf numFmtId="164" fontId="0" fillId="0" borderId="0" xfId="21" applyNumberFormat="1" applyAlignment="1">
      <alignment/>
    </xf>
    <xf numFmtId="2" fontId="0" fillId="0" borderId="0" xfId="0" applyNumberFormat="1" applyBorder="1" applyAlignment="1">
      <alignment/>
    </xf>
    <xf numFmtId="171" fontId="0" fillId="0" borderId="0" xfId="15" applyNumberFormat="1" applyBorder="1" applyAlignment="1">
      <alignment/>
    </xf>
    <xf numFmtId="9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171" fontId="0" fillId="0" borderId="0" xfId="15" applyNumberFormat="1" applyAlignment="1">
      <alignment/>
    </xf>
    <xf numFmtId="0" fontId="0" fillId="0" borderId="0" xfId="0" applyAlignment="1">
      <alignment horizontal="center"/>
    </xf>
    <xf numFmtId="2" fontId="0" fillId="0" borderId="3" xfId="0" applyNumberFormat="1" applyBorder="1" applyAlignment="1">
      <alignment/>
    </xf>
    <xf numFmtId="164" fontId="0" fillId="0" borderId="3" xfId="21" applyNumberFormat="1" applyBorder="1" applyAlignment="1">
      <alignment/>
    </xf>
    <xf numFmtId="171" fontId="0" fillId="0" borderId="3" xfId="15" applyNumberFormat="1" applyBorder="1" applyAlignment="1">
      <alignment/>
    </xf>
    <xf numFmtId="164" fontId="0" fillId="0" borderId="0" xfId="21" applyNumberFormat="1" applyAlignment="1">
      <alignment horizontal="center"/>
    </xf>
    <xf numFmtId="164" fontId="0" fillId="0" borderId="0" xfId="21" applyNumberFormat="1" applyFont="1" applyFill="1" applyBorder="1" applyAlignment="1">
      <alignment horizontal="center"/>
    </xf>
    <xf numFmtId="171" fontId="0" fillId="0" borderId="4" xfId="15" applyNumberFormat="1" applyBorder="1" applyAlignment="1">
      <alignment/>
    </xf>
    <xf numFmtId="171" fontId="0" fillId="0" borderId="0" xfId="0" applyNumberFormat="1" applyAlignment="1">
      <alignment/>
    </xf>
    <xf numFmtId="174" fontId="0" fillId="0" borderId="0" xfId="0" applyNumberFormat="1" applyAlignment="1">
      <alignment/>
    </xf>
    <xf numFmtId="171" fontId="0" fillId="0" borderId="1" xfId="15" applyNumberFormat="1" applyBorder="1" applyAlignment="1">
      <alignment/>
    </xf>
    <xf numFmtId="171" fontId="0" fillId="0" borderId="2" xfId="15" applyNumberFormat="1" applyBorder="1" applyAlignment="1">
      <alignment/>
    </xf>
    <xf numFmtId="9" fontId="1" fillId="0" borderId="0" xfId="21" applyFont="1" applyAlignment="1">
      <alignment/>
    </xf>
    <xf numFmtId="9" fontId="1" fillId="0" borderId="3" xfId="21" applyFont="1" applyBorder="1" applyAlignment="1">
      <alignment/>
    </xf>
    <xf numFmtId="164" fontId="1" fillId="0" borderId="0" xfId="21" applyNumberFormat="1" applyFont="1" applyAlignment="1">
      <alignment/>
    </xf>
    <xf numFmtId="171" fontId="0" fillId="0" borderId="5" xfId="15" applyNumberFormat="1" applyBorder="1" applyAlignment="1">
      <alignment/>
    </xf>
    <xf numFmtId="164" fontId="1" fillId="0" borderId="4" xfId="21" applyNumberFormat="1" applyFont="1" applyBorder="1" applyAlignment="1">
      <alignment/>
    </xf>
    <xf numFmtId="9" fontId="0" fillId="0" borderId="0" xfId="21" applyFont="1" applyAlignment="1">
      <alignment/>
    </xf>
    <xf numFmtId="164" fontId="0" fillId="0" borderId="0" xfId="21" applyNumberFormat="1" applyFont="1" applyBorder="1" applyAlignment="1">
      <alignment horizontal="center" vertical="center"/>
    </xf>
    <xf numFmtId="164" fontId="0" fillId="0" borderId="0" xfId="21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A51" sqref="A51"/>
    </sheetView>
  </sheetViews>
  <sheetFormatPr defaultColWidth="11.421875" defaultRowHeight="12.75"/>
  <cols>
    <col min="1" max="1" width="39.140625" style="0" bestFit="1" customWidth="1"/>
    <col min="2" max="2" width="11.140625" style="0" customWidth="1"/>
    <col min="3" max="3" width="9.8515625" style="0" customWidth="1"/>
    <col min="4" max="4" width="10.28125" style="0" bestFit="1" customWidth="1"/>
    <col min="5" max="5" width="8.8515625" style="0" customWidth="1"/>
    <col min="6" max="6" width="8.00390625" style="0" bestFit="1" customWidth="1"/>
    <col min="7" max="7" width="43.8515625" style="0" bestFit="1" customWidth="1"/>
    <col min="8" max="16384" width="8.8515625" style="0" customWidth="1"/>
  </cols>
  <sheetData>
    <row r="1" spans="2:8" ht="12">
      <c r="B1" s="1"/>
      <c r="D1" s="10"/>
      <c r="F1" s="6" t="s">
        <v>4</v>
      </c>
      <c r="G1" s="6" t="s">
        <v>5</v>
      </c>
      <c r="H1" s="6" t="s">
        <v>10</v>
      </c>
    </row>
    <row r="2" spans="2:8" ht="12">
      <c r="B2" s="1"/>
      <c r="D2" s="10"/>
      <c r="F2" s="1">
        <v>1</v>
      </c>
      <c r="G2" s="14">
        <v>1</v>
      </c>
      <c r="H2" s="14">
        <v>0</v>
      </c>
    </row>
    <row r="3" spans="1:8" ht="12">
      <c r="A3" s="7"/>
      <c r="B3" s="6" t="s">
        <v>15</v>
      </c>
      <c r="C3" s="7" t="s">
        <v>16</v>
      </c>
      <c r="D3" s="6" t="s">
        <v>3</v>
      </c>
      <c r="F3" s="1">
        <v>0.99</v>
      </c>
      <c r="G3" s="27">
        <v>0.9781785777936198</v>
      </c>
      <c r="H3" s="27">
        <v>0.019810567903426057</v>
      </c>
    </row>
    <row r="4" spans="1:8" ht="12">
      <c r="A4" s="8" t="s">
        <v>17</v>
      </c>
      <c r="B4" s="4">
        <v>1400</v>
      </c>
      <c r="C4" s="16">
        <v>900</v>
      </c>
      <c r="D4" s="4">
        <f>SUM(B4:C4)</f>
        <v>2300</v>
      </c>
      <c r="F4" s="1">
        <v>0.98</v>
      </c>
      <c r="G4" s="28">
        <v>0.9566795794133921</v>
      </c>
      <c r="H4" s="27">
        <v>0.039145730016746524</v>
      </c>
    </row>
    <row r="5" spans="1:8" ht="12">
      <c r="A5" s="8" t="s">
        <v>1</v>
      </c>
      <c r="B5" s="3">
        <f>B4/C4</f>
        <v>1.5555555555555556</v>
      </c>
      <c r="C5" s="11">
        <f>C4/B4</f>
        <v>0.6428571428571429</v>
      </c>
      <c r="D5" s="5" t="s">
        <v>2</v>
      </c>
      <c r="F5" s="1">
        <v>0.97</v>
      </c>
      <c r="G5" s="27">
        <v>0.9354986092205719</v>
      </c>
      <c r="H5" s="27">
        <v>0.058010504076000835</v>
      </c>
    </row>
    <row r="6" spans="1:8" ht="12">
      <c r="A6" s="8" t="s">
        <v>4</v>
      </c>
      <c r="B6" s="21">
        <v>0.95</v>
      </c>
      <c r="C6" s="22">
        <f>B6</f>
        <v>0.95</v>
      </c>
      <c r="D6" s="10" t="s">
        <v>2</v>
      </c>
      <c r="F6" s="1">
        <v>0.96</v>
      </c>
      <c r="G6" s="27">
        <v>0.9146313799621927</v>
      </c>
      <c r="H6" s="27">
        <v>0.07640975872563954</v>
      </c>
    </row>
    <row r="7" spans="1:8" ht="12">
      <c r="A7" s="8" t="s">
        <v>14</v>
      </c>
      <c r="B7" s="2">
        <f>$B$6/($B$6+(1-$B$6)/B5)</f>
        <v>0.9672727272727273</v>
      </c>
      <c r="C7" s="12">
        <f>$B$6/($B$6+(1-$B$6)/C5)</f>
        <v>0.9243243243243243</v>
      </c>
      <c r="D7" s="10" t="s">
        <v>2</v>
      </c>
      <c r="F7" s="1">
        <v>0.95</v>
      </c>
      <c r="G7" s="27">
        <v>0.8940737100737101</v>
      </c>
      <c r="H7" s="27">
        <v>0.0943482168244967</v>
      </c>
    </row>
    <row r="8" spans="1:8" ht="12">
      <c r="A8" s="8" t="s">
        <v>18</v>
      </c>
      <c r="B8" s="9">
        <f>B7*B4</f>
        <v>1354.1818181818182</v>
      </c>
      <c r="C8" s="13">
        <f>C7*C4</f>
        <v>831.8918918918919</v>
      </c>
      <c r="D8" s="4">
        <f>SUM(B8:C8)</f>
        <v>2186.07371007371</v>
      </c>
      <c r="F8" s="26">
        <v>0.94</v>
      </c>
      <c r="G8" s="27">
        <v>0.8773816811867199</v>
      </c>
      <c r="H8" s="27">
        <v>0.11183045862936072</v>
      </c>
    </row>
    <row r="9" spans="1:8" ht="12">
      <c r="A9" s="7" t="s">
        <v>19</v>
      </c>
      <c r="B9" s="19">
        <f>B4-B8</f>
        <v>45.818181818181756</v>
      </c>
      <c r="C9" s="20">
        <f>C4-C8</f>
        <v>68.10810810810813</v>
      </c>
      <c r="D9" s="19">
        <f>SUM(B9:C9)</f>
        <v>113.92628992628988</v>
      </c>
      <c r="F9" s="26">
        <v>0.93</v>
      </c>
      <c r="G9" s="27">
        <v>0.8587083504730566</v>
      </c>
      <c r="H9" s="27">
        <v>0.12886092486032105</v>
      </c>
    </row>
    <row r="10" spans="1:8" ht="12">
      <c r="A10" s="8" t="s">
        <v>0</v>
      </c>
      <c r="B10" s="4">
        <f>B4*($D$4-B4)/2</f>
        <v>630000</v>
      </c>
      <c r="C10" s="13">
        <f>C4*($D$4-C4)/2</f>
        <v>630000</v>
      </c>
      <c r="D10" s="4">
        <f>SUM(B10:C10)</f>
        <v>1260000</v>
      </c>
      <c r="F10" s="26">
        <v>0.92</v>
      </c>
      <c r="G10" s="27">
        <v>0.8405256570713391</v>
      </c>
      <c r="H10" s="27">
        <v>0.1454439196518863</v>
      </c>
    </row>
    <row r="11" spans="1:8" ht="12">
      <c r="A11" s="8" t="s">
        <v>20</v>
      </c>
      <c r="B11" s="9">
        <f>(B8*C8+B9*C9)/2</f>
        <v>564826.7321867322</v>
      </c>
      <c r="C11" s="13">
        <f>(C8*B8+C9*B9)/2</f>
        <v>564826.7321867322</v>
      </c>
      <c r="D11" s="4">
        <f>SUM(B11:C11)</f>
        <v>1129653.4643734645</v>
      </c>
      <c r="F11" s="26">
        <v>0.91</v>
      </c>
      <c r="G11" s="27">
        <v>0.8228290282902829</v>
      </c>
      <c r="H11" s="27">
        <v>0.16158361339367266</v>
      </c>
    </row>
    <row r="12" spans="1:8" ht="12">
      <c r="A12" s="7" t="s">
        <v>21</v>
      </c>
      <c r="B12" s="19">
        <f>B10-B11</f>
        <v>65173.26781326777</v>
      </c>
      <c r="C12" s="20">
        <f>(B8*C9+C8*B9)/2</f>
        <v>65173.2678132678</v>
      </c>
      <c r="D12" s="24">
        <f>SUM(B12:C12)</f>
        <v>130346.53562653557</v>
      </c>
      <c r="F12" s="26">
        <v>0.9</v>
      </c>
      <c r="G12" s="27">
        <v>0.8056140350877192</v>
      </c>
      <c r="H12" s="27">
        <v>0.17728404546431292</v>
      </c>
    </row>
    <row r="13" spans="1:4" ht="12">
      <c r="A13" s="8" t="s">
        <v>5</v>
      </c>
      <c r="B13" s="23">
        <f>B11/B10</f>
        <v>0.8965503685503686</v>
      </c>
      <c r="C13" s="25">
        <f>C11/C10</f>
        <v>0.8965503685503686</v>
      </c>
      <c r="D13" s="15" t="s">
        <v>2</v>
      </c>
    </row>
    <row r="15" spans="2:4" ht="12">
      <c r="B15" s="1"/>
      <c r="D15" s="10"/>
    </row>
    <row r="16" spans="2:4" ht="12">
      <c r="B16" s="1"/>
      <c r="D16" s="10"/>
    </row>
    <row r="17" spans="4:5" ht="12">
      <c r="D17" s="17">
        <f>D4*(D4-1)/2</f>
        <v>2643850</v>
      </c>
      <c r="E17" t="s">
        <v>13</v>
      </c>
    </row>
    <row r="18" spans="4:5" ht="12">
      <c r="D18" s="17">
        <f>D17-D10</f>
        <v>1383850</v>
      </c>
      <c r="E18" t="s">
        <v>22</v>
      </c>
    </row>
    <row r="20" ht="12">
      <c r="B20" t="s">
        <v>6</v>
      </c>
    </row>
    <row r="21" ht="12">
      <c r="B21">
        <f>1/600</f>
        <v>0.0016666666666666668</v>
      </c>
    </row>
    <row r="23" ht="12">
      <c r="B23" t="s">
        <v>12</v>
      </c>
    </row>
    <row r="24" ht="12">
      <c r="B24">
        <f>B21/(1+B21)</f>
        <v>0.0016638935108153079</v>
      </c>
    </row>
    <row r="26" ht="12">
      <c r="B26" t="s">
        <v>7</v>
      </c>
    </row>
    <row r="27" ht="12">
      <c r="B27" s="18">
        <f>D17*B21/(D18-D17*B21)</f>
        <v>0.003194343516404531</v>
      </c>
    </row>
    <row r="29" ht="12">
      <c r="B29" t="s">
        <v>8</v>
      </c>
    </row>
    <row r="30" ht="12">
      <c r="B30">
        <f>B27/(1+B27)</f>
        <v>0.003184172176656911</v>
      </c>
    </row>
    <row r="32" ht="12">
      <c r="B32" t="s">
        <v>9</v>
      </c>
    </row>
    <row r="33" ht="12">
      <c r="B33" s="17">
        <f>B30*D12</f>
        <v>415.04581206563336</v>
      </c>
    </row>
    <row r="35" ht="12">
      <c r="B35" t="s">
        <v>11</v>
      </c>
    </row>
    <row r="36" ht="12">
      <c r="B36" s="17">
        <f>D4*(D4-1)/2*B24</f>
        <v>4399.084858569052</v>
      </c>
    </row>
    <row r="38" ht="12">
      <c r="B38" t="s">
        <v>10</v>
      </c>
    </row>
    <row r="39" ht="12">
      <c r="B39" s="2">
        <f>B33/B36</f>
        <v>0.0943482168244967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MSKCC, Computational Biology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Jansen</dc:creator>
  <cp:keywords/>
  <dc:description/>
  <cp:lastModifiedBy>Ronald Jansen</cp:lastModifiedBy>
  <cp:lastPrinted>2004-06-06T06:10:01Z</cp:lastPrinted>
  <dcterms:created xsi:type="dcterms:W3CDTF">2004-05-24T16:19:11Z</dcterms:created>
  <dcterms:modified xsi:type="dcterms:W3CDTF">2004-08-12T04:33:30Z</dcterms:modified>
  <cp:category/>
  <cp:version/>
  <cp:contentType/>
  <cp:contentStatus/>
</cp:coreProperties>
</file>